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5835" activeTab="0"/>
  </bookViews>
  <sheets>
    <sheet name="EME-LINK Worksheet" sheetId="1" r:id="rId1"/>
  </sheets>
  <definedNames>
    <definedName name="_xlnm.Print_Area" localSheetId="0">'EME-LINK Worksheet'!$A$1:$J$88</definedName>
  </definedNames>
  <calcPr fullCalcOnLoad="1"/>
</workbook>
</file>

<file path=xl/sharedStrings.xml><?xml version="1.0" encoding="utf-8"?>
<sst xmlns="http://schemas.openxmlformats.org/spreadsheetml/2006/main" count="146" uniqueCount="102">
  <si>
    <t xml:space="preserve">                     EME PATH-LINK WORKSHEET</t>
  </si>
  <si>
    <t>Ed Cole/AL7EB -  March 31, 2002</t>
  </si>
  <si>
    <t>STEP ONE:   CALCULATE RX SENSITIVITY</t>
  </si>
  <si>
    <t>CIRCUIT:</t>
  </si>
  <si>
    <t>ANT--&gt;L1--&gt;N1--&gt;L2--&gt;N2--&gt;L3--&gt;N3</t>
  </si>
  <si>
    <t>where L =  cable loss, N = amplifier stage</t>
  </si>
  <si>
    <t>FORMULA:</t>
  </si>
  <si>
    <t>Tr=To*[L1-1] + T1*L1 + To*L1/G1*[L2-1] + T2*[L1*L2]/G1 + To*L1*L2/G1*G2*[L3-1] + T3[L1*L2*L3]/G1*G2</t>
  </si>
  <si>
    <t>Nr=10Log[Tr/290 + 1]</t>
  </si>
  <si>
    <t>Tn=To[10^(Nn/10)-1]</t>
  </si>
  <si>
    <t>n=1, 2, 3</t>
  </si>
  <si>
    <t>INSTRUCTIONS:</t>
  </si>
  <si>
    <t>INPUT ONLY THE VALUES WITH HEAVY BORDERED BOXES:</t>
  </si>
  <si>
    <t>RESULTS ARE BOLDFACE NUMBERS</t>
  </si>
  <si>
    <t>[e.g.  Na, Ta, Te, Pn, Pt]</t>
  </si>
  <si>
    <t>Temperature is in Kelvin</t>
  </si>
  <si>
    <t>Noise Figure is in dB</t>
  </si>
  <si>
    <t>To is the ambient temp in Kelvins</t>
  </si>
  <si>
    <t>SAVE YOUR RESULTS TO ANOTHER FILE NAME</t>
  </si>
  <si>
    <t xml:space="preserve">       EXAMPLE 1</t>
  </si>
  <si>
    <t xml:space="preserve">       EXAMPLE 2</t>
  </si>
  <si>
    <t>INPUT</t>
  </si>
  <si>
    <t>dB</t>
  </si>
  <si>
    <t>Ratio</t>
  </si>
  <si>
    <t>L1</t>
  </si>
  <si>
    <t>N1, T1</t>
  </si>
  <si>
    <t>G1</t>
  </si>
  <si>
    <t>L2</t>
  </si>
  <si>
    <t>N2, T2</t>
  </si>
  <si>
    <t>G2</t>
  </si>
  <si>
    <t>L3</t>
  </si>
  <si>
    <t>N3, T3</t>
  </si>
  <si>
    <t>To</t>
  </si>
  <si>
    <t>K</t>
  </si>
  <si>
    <t>Tr</t>
  </si>
  <si>
    <t>Nr</t>
  </si>
  <si>
    <t>LABEL</t>
  </si>
  <si>
    <t>DEM-coax-FT736</t>
  </si>
  <si>
    <t>RAS-coax-DEM-FT-847</t>
  </si>
  <si>
    <t>NOTE</t>
  </si>
  <si>
    <t>WL7BQM</t>
  </si>
  <si>
    <t>AL7EB</t>
  </si>
  <si>
    <t xml:space="preserve"> </t>
  </si>
  <si>
    <t>FORMULA</t>
  </si>
  <si>
    <t>Pn=10LOG[KTeB]</t>
  </si>
  <si>
    <t>Freq=</t>
  </si>
  <si>
    <t>144 MHZ</t>
  </si>
  <si>
    <t>432 MHZ</t>
  </si>
  <si>
    <t>1296 MHZ</t>
  </si>
  <si>
    <t>2 GHZ</t>
  </si>
  <si>
    <t>10 GHZ</t>
  </si>
  <si>
    <t>Te=Tsky + Tant + Tr</t>
  </si>
  <si>
    <t xml:space="preserve">Tsky = </t>
  </si>
  <si>
    <t>200K</t>
  </si>
  <si>
    <t>70K</t>
  </si>
  <si>
    <t>20K</t>
  </si>
  <si>
    <t>10K</t>
  </si>
  <si>
    <t>5K</t>
  </si>
  <si>
    <t>Tant=</t>
  </si>
  <si>
    <t>250K</t>
  </si>
  <si>
    <t>150K</t>
  </si>
  <si>
    <t>29K</t>
  </si>
  <si>
    <t>B</t>
  </si>
  <si>
    <t>Tsky</t>
  </si>
  <si>
    <t>Tant</t>
  </si>
  <si>
    <t>Nr, Tr</t>
  </si>
  <si>
    <t>Te</t>
  </si>
  <si>
    <t>Pn</t>
  </si>
  <si>
    <t>dBm</t>
  </si>
  <si>
    <t xml:space="preserve">            EME PATH-LINK WORKSHEET - PAGE TWO</t>
  </si>
  <si>
    <t>STEP TWO:   CALCULATE ANT GAINS &amp; TX ERP:</t>
  </si>
  <si>
    <t>Gant = 10LOG(EFF*4*PI*DIAM^2/WAVELENGTH^2)</t>
  </si>
  <si>
    <t>ERP = TX POWER + ANT GAIN - LINE LOSS</t>
  </si>
  <si>
    <t>FREQ</t>
  </si>
  <si>
    <t>m, MHz</t>
  </si>
  <si>
    <t>TX ANT DIA</t>
  </si>
  <si>
    <t>m, Feet</t>
  </si>
  <si>
    <t>TX EFF</t>
  </si>
  <si>
    <t>TX Gant</t>
  </si>
  <si>
    <t>dBi</t>
  </si>
  <si>
    <t>TX POWER</t>
  </si>
  <si>
    <t>dBm, Watts</t>
  </si>
  <si>
    <t>LINELOSS</t>
  </si>
  <si>
    <t>dB, %</t>
  </si>
  <si>
    <t>TX ERP</t>
  </si>
  <si>
    <t>RX ANT DIA</t>
  </si>
  <si>
    <t>RX EFF</t>
  </si>
  <si>
    <t>RX Gant</t>
  </si>
  <si>
    <t>STEP THREE:   CALCULATE EME PATH LOSS</t>
  </si>
  <si>
    <t>L = 32.45 + 10LOG(FREQ) + 10LOG(DIST*2) + 50.21 -10LOG(.07)</t>
  </si>
  <si>
    <t>SPHERICAL LOSS = 50.21 dB</t>
  </si>
  <si>
    <t>LUNAR REFLECTIVITY = 7%</t>
  </si>
  <si>
    <t>RANGE</t>
  </si>
  <si>
    <t>km</t>
  </si>
  <si>
    <t>LOSS</t>
  </si>
  <si>
    <t>STEP FOUR:   CALCULATE EME SNR</t>
  </si>
  <si>
    <t>RX SENS = Pn + RX ANT GAIN</t>
  </si>
  <si>
    <t>SIG POWER = TX ERP - EME LOSS</t>
  </si>
  <si>
    <t>SNR = SIG POWER - RX SENS</t>
  </si>
  <si>
    <t>RX SENS</t>
  </si>
  <si>
    <t>SIG POWER</t>
  </si>
  <si>
    <t>SNR</t>
  </si>
</sst>
</file>

<file path=xl/styles.xml><?xml version="1.0" encoding="utf-8"?>
<styleSheet xmlns="http://schemas.openxmlformats.org/spreadsheetml/2006/main">
  <numFmts count="7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\ AM/PM"/>
    <numFmt numFmtId="169" formatCode="hh:mm:ss\ AM/PM"/>
    <numFmt numFmtId="170" formatCode="m/d/yy\ hh:mm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&quot;$&quot;#,##0.0_);\(&quot;$&quot;#,##0.0\)"/>
    <numFmt numFmtId="178" formatCode="&quot;$&quot;#,##0.000_);\(&quot;$&quot;#,##0.000\)"/>
    <numFmt numFmtId="179" formatCode="&quot;$&quot;#,##0.0000_);\(&quot;$&quot;#,##0.0000\)"/>
    <numFmt numFmtId="180" formatCode="&quot;$&quot;#,##0.00000_);\(&quot;$&quot;#,##0.00000\)"/>
    <numFmt numFmtId="181" formatCode="&quot;$&quot;#,##0.000000_);\(&quot;$&quot;#,##0.000000\)"/>
    <numFmt numFmtId="182" formatCode="&quot;$&quot;#,##0.0000000_);\(&quot;$&quot;#,##0.0000000\)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E+00"/>
    <numFmt numFmtId="196" formatCode="0.0E+00"/>
    <numFmt numFmtId="197" formatCode="0.000E+00"/>
    <numFmt numFmtId="198" formatCode="0.0000E+00"/>
    <numFmt numFmtId="199" formatCode="0.00000E+00"/>
    <numFmt numFmtId="200" formatCode="0.000000E+00"/>
    <numFmt numFmtId="201" formatCode="0.0000000E+00"/>
    <numFmt numFmtId="202" formatCode="00"/>
    <numFmt numFmtId="203" formatCode="000"/>
    <numFmt numFmtId="204" formatCode="0000"/>
    <numFmt numFmtId="205" formatCode="00000"/>
    <numFmt numFmtId="206" formatCode="000000"/>
    <numFmt numFmtId="207" formatCode="0000000"/>
    <numFmt numFmtId="208" formatCode="00000000"/>
    <numFmt numFmtId="209" formatCode="&quot;$&quot;#,##0.0_);[Red]\(&quot;$&quot;#,##0.0\)"/>
    <numFmt numFmtId="210" formatCode="&quot;$&quot;#,##0.000_);[Red]\(&quot;$&quot;#,##0.000\)"/>
    <numFmt numFmtId="211" formatCode="&quot;$&quot;#,##0.0000_);[Red]\(&quot;$&quot;#,##0.0000\)"/>
    <numFmt numFmtId="212" formatCode="&quot;$&quot;#,##0.00000_);[Red]\(&quot;$&quot;#,##0.00000\)"/>
    <numFmt numFmtId="213" formatCode="&quot;$&quot;#,##0.000000_);[Red]\(&quot;$&quot;#,##0.000000\)"/>
    <numFmt numFmtId="214" formatCode="&quot;$&quot;#,##0.0000000_);[Red]\(&quot;$&quot;#,##0.0000000\)"/>
    <numFmt numFmtId="215" formatCode="#,##0.0_);[Red]\(#,##0.0\)"/>
    <numFmt numFmtId="216" formatCode="#,##0.000_);[Red]\(#,##0.000\)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"/>
    <numFmt numFmtId="221" formatCode="#\ ?/2"/>
    <numFmt numFmtId="222" formatCode="#\ ?/3"/>
    <numFmt numFmtId="223" formatCode="#\ ?/4"/>
    <numFmt numFmtId="224" formatCode="#\ ?/8"/>
    <numFmt numFmtId="225" formatCode="#\ ?/10"/>
    <numFmt numFmtId="226" formatCode="#\ ?/16"/>
    <numFmt numFmtId="227" formatCode="#\ ?/32"/>
    <numFmt numFmtId="228" formatCode="#\ ?/100"/>
    <numFmt numFmtId="229" formatCode="0.0000000000000"/>
    <numFmt numFmtId="230" formatCode="0.00000000000000"/>
    <numFmt numFmtId="231" formatCode="_(&quot;$&quot;* #,##0_);_(&quot;$&quot;* \(#,##0\);_(&quot;$&quot;* &quot;-&quot;_);_(@_)"/>
    <numFmt numFmtId="232" formatCode="_(* #,##0_);_(* \(#,##0\);_(* &quot;-&quot;_);_(@_)"/>
    <numFmt numFmtId="233" formatCode="_(&quot;$&quot;* #,##0.00_);_(&quot;$&quot;* \(#,##0.00\);_(&quot;$&quot;* &quot;-&quot;??_);_(@_)"/>
    <numFmt numFmtId="234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171" fontId="4" fillId="0" borderId="14" xfId="0" applyNumberFormat="1" applyFont="1" applyFill="1" applyBorder="1" applyAlignment="1" applyProtection="1">
      <alignment/>
      <protection locked="0"/>
    </xf>
    <xf numFmtId="171" fontId="4" fillId="0" borderId="15" xfId="0" applyNumberFormat="1" applyFont="1" applyFill="1" applyBorder="1" applyAlignment="1" applyProtection="1">
      <alignment/>
      <protection/>
    </xf>
    <xf numFmtId="171" fontId="4" fillId="0" borderId="11" xfId="0" applyNumberFormat="1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 locked="0"/>
    </xf>
    <xf numFmtId="171" fontId="4" fillId="0" borderId="2" xfId="0" applyNumberFormat="1" applyFont="1" applyFill="1" applyBorder="1" applyAlignment="1" applyProtection="1">
      <alignment/>
      <protection/>
    </xf>
    <xf numFmtId="171" fontId="4" fillId="0" borderId="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1" borderId="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1" borderId="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right"/>
      <protection/>
    </xf>
    <xf numFmtId="171" fontId="4" fillId="1" borderId="13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2" fontId="5" fillId="0" borderId="13" xfId="0" applyNumberFormat="1" applyFont="1" applyFill="1" applyBorder="1" applyAlignment="1" applyProtection="1">
      <alignment/>
      <protection/>
    </xf>
    <xf numFmtId="0" fontId="4" fillId="1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171" fontId="4" fillId="0" borderId="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4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5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4" fillId="0" borderId="4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0" fontId="4" fillId="1" borderId="8" xfId="0" applyNumberFormat="1" applyFont="1" applyFill="1" applyBorder="1" applyAlignment="1" applyProtection="1">
      <alignment/>
      <protection/>
    </xf>
    <xf numFmtId="0" fontId="4" fillId="1" borderId="12" xfId="0" applyNumberFormat="1" applyFont="1" applyFill="1" applyBorder="1" applyAlignment="1" applyProtection="1">
      <alignment/>
      <protection/>
    </xf>
    <xf numFmtId="2" fontId="5" fillId="0" borderId="12" xfId="0" applyNumberFormat="1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/>
      <protection/>
    </xf>
    <xf numFmtId="171" fontId="4" fillId="0" borderId="6" xfId="0" applyNumberFormat="1" applyFont="1" applyFill="1" applyBorder="1" applyAlignment="1" applyProtection="1">
      <alignment/>
      <protection/>
    </xf>
    <xf numFmtId="171" fontId="4" fillId="0" borderId="5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1" fillId="0" borderId="7" xfId="0" applyFont="1" applyBorder="1" applyAlignment="1">
      <alignment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 locked="0"/>
    </xf>
    <xf numFmtId="171" fontId="5" fillId="0" borderId="1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H52" sqref="H52"/>
    </sheetView>
  </sheetViews>
  <sheetFormatPr defaultColWidth="9.140625" defaultRowHeight="12.75"/>
  <cols>
    <col min="1" max="9" width="10.7109375" style="1" customWidth="1"/>
    <col min="10" max="16384" width="10.00390625" style="1" customWidth="1"/>
  </cols>
  <sheetData>
    <row r="1" spans="1:10" ht="12" customHeight="1">
      <c r="A1" s="4"/>
      <c r="B1" s="5"/>
      <c r="C1" s="6" t="s">
        <v>0</v>
      </c>
      <c r="D1" s="5"/>
      <c r="E1" s="5"/>
      <c r="F1" s="5"/>
      <c r="G1" s="5"/>
      <c r="H1" s="5"/>
      <c r="I1" s="7"/>
      <c r="J1" s="12"/>
    </row>
    <row r="2" spans="1:10" ht="12.75">
      <c r="A2" s="8"/>
      <c r="B2" s="9"/>
      <c r="C2" s="9"/>
      <c r="D2" s="98" t="s">
        <v>1</v>
      </c>
      <c r="E2" s="9"/>
      <c r="F2" s="9"/>
      <c r="G2" s="9"/>
      <c r="H2" s="9"/>
      <c r="I2" s="10"/>
      <c r="J2" s="12"/>
    </row>
    <row r="3" spans="1:10" ht="12.75">
      <c r="A3" s="4"/>
      <c r="B3" s="5"/>
      <c r="C3" s="5"/>
      <c r="D3" s="6"/>
      <c r="E3" s="5"/>
      <c r="F3" s="5"/>
      <c r="G3" s="5"/>
      <c r="H3" s="5"/>
      <c r="I3" s="7"/>
      <c r="J3" s="12"/>
    </row>
    <row r="4" spans="1:10" ht="12.75">
      <c r="A4" s="56" t="s">
        <v>2</v>
      </c>
      <c r="B4" s="12"/>
      <c r="C4" s="12"/>
      <c r="D4" s="55"/>
      <c r="E4" s="12"/>
      <c r="F4" s="12"/>
      <c r="G4" s="12"/>
      <c r="H4" s="12"/>
      <c r="I4" s="13"/>
      <c r="J4" s="12"/>
    </row>
    <row r="5" spans="1:10" ht="12.75">
      <c r="A5" s="11"/>
      <c r="B5" s="12"/>
      <c r="C5" s="12"/>
      <c r="D5" s="55"/>
      <c r="E5" s="12"/>
      <c r="F5" s="12"/>
      <c r="G5" s="12"/>
      <c r="H5" s="12"/>
      <c r="I5" s="13"/>
      <c r="J5" s="12"/>
    </row>
    <row r="6" spans="1:10" ht="12.75">
      <c r="A6" s="11"/>
      <c r="B6" s="12"/>
      <c r="C6" s="12"/>
      <c r="D6" s="55"/>
      <c r="E6" s="12"/>
      <c r="F6" s="12"/>
      <c r="G6" s="12"/>
      <c r="H6" s="12"/>
      <c r="I6" s="13"/>
      <c r="J6" s="12"/>
    </row>
    <row r="7" spans="1:10" ht="12.75">
      <c r="A7" s="11" t="s">
        <v>3</v>
      </c>
      <c r="B7" s="12" t="s">
        <v>4</v>
      </c>
      <c r="C7" s="12"/>
      <c r="D7" s="12"/>
      <c r="E7" s="12"/>
      <c r="F7" s="12" t="s">
        <v>5</v>
      </c>
      <c r="G7" s="12"/>
      <c r="H7" s="12"/>
      <c r="I7" s="13"/>
      <c r="J7" s="12"/>
    </row>
    <row r="8" spans="1:10" ht="12.75">
      <c r="A8" s="11"/>
      <c r="B8" s="12"/>
      <c r="C8" s="12"/>
      <c r="D8" s="12"/>
      <c r="E8" s="12"/>
      <c r="F8" s="12"/>
      <c r="G8" s="12"/>
      <c r="H8" s="12"/>
      <c r="I8" s="13"/>
      <c r="J8" s="12"/>
    </row>
    <row r="9" spans="1:10" ht="12.75">
      <c r="A9" s="11" t="s">
        <v>6</v>
      </c>
      <c r="B9" s="12" t="s">
        <v>7</v>
      </c>
      <c r="C9" s="12"/>
      <c r="D9" s="12"/>
      <c r="E9" s="12"/>
      <c r="F9" s="12"/>
      <c r="G9" s="12"/>
      <c r="H9" s="12"/>
      <c r="I9" s="13"/>
      <c r="J9" s="12"/>
    </row>
    <row r="10" spans="1:10" ht="12.75">
      <c r="A10" s="11"/>
      <c r="B10" s="12" t="s">
        <v>8</v>
      </c>
      <c r="C10" s="12"/>
      <c r="D10" s="12"/>
      <c r="E10" s="12"/>
      <c r="F10" s="12"/>
      <c r="G10" s="12"/>
      <c r="H10" s="12"/>
      <c r="I10" s="13"/>
      <c r="J10" s="12"/>
    </row>
    <row r="11" spans="1:10" ht="12.75">
      <c r="A11" s="11"/>
      <c r="B11" s="12" t="s">
        <v>9</v>
      </c>
      <c r="C11" s="12"/>
      <c r="D11" s="12" t="s">
        <v>10</v>
      </c>
      <c r="E11" s="12"/>
      <c r="F11" s="12"/>
      <c r="G11" s="12"/>
      <c r="H11" s="12"/>
      <c r="I11" s="13"/>
      <c r="J11" s="12"/>
    </row>
    <row r="12" spans="1:10" ht="12.75">
      <c r="A12" s="14" t="s">
        <v>11</v>
      </c>
      <c r="B12" s="12"/>
      <c r="C12" s="12" t="s">
        <v>12</v>
      </c>
      <c r="D12" s="12"/>
      <c r="E12" s="12"/>
      <c r="F12" s="12"/>
      <c r="G12" s="12"/>
      <c r="H12" s="12"/>
      <c r="I12" s="13"/>
      <c r="J12" s="12"/>
    </row>
    <row r="13" spans="1:10" ht="12.75">
      <c r="A13" s="14"/>
      <c r="B13" s="12"/>
      <c r="C13" s="12" t="s">
        <v>13</v>
      </c>
      <c r="D13" s="12"/>
      <c r="E13" s="12"/>
      <c r="F13" s="12"/>
      <c r="G13" s="12" t="s">
        <v>14</v>
      </c>
      <c r="H13" s="12"/>
      <c r="I13" s="13"/>
      <c r="J13" s="12"/>
    </row>
    <row r="14" spans="1:10" ht="12.75">
      <c r="A14" s="14"/>
      <c r="B14" s="12"/>
      <c r="C14" s="12" t="s">
        <v>15</v>
      </c>
      <c r="D14" s="12"/>
      <c r="E14" s="12" t="s">
        <v>16</v>
      </c>
      <c r="F14" s="12"/>
      <c r="G14" s="12" t="s">
        <v>17</v>
      </c>
      <c r="H14" s="12"/>
      <c r="I14" s="13"/>
      <c r="J14" s="12"/>
    </row>
    <row r="15" spans="1:10" ht="12.75">
      <c r="A15" s="11"/>
      <c r="B15" s="12"/>
      <c r="C15" s="77" t="s">
        <v>18</v>
      </c>
      <c r="D15" s="12"/>
      <c r="E15" s="12"/>
      <c r="F15" s="12"/>
      <c r="G15" s="12"/>
      <c r="H15" s="12"/>
      <c r="I15" s="13"/>
      <c r="J15" s="12"/>
    </row>
    <row r="16" spans="1:10" ht="12.75">
      <c r="A16" s="15"/>
      <c r="B16" s="16" t="s">
        <v>19</v>
      </c>
      <c r="C16" s="17"/>
      <c r="D16" s="16" t="s">
        <v>20</v>
      </c>
      <c r="E16" s="17"/>
      <c r="F16" s="58"/>
      <c r="G16" s="58"/>
      <c r="H16" s="58"/>
      <c r="I16" s="59"/>
      <c r="J16" s="12"/>
    </row>
    <row r="17" spans="1:10" ht="13.5" thickBot="1">
      <c r="A17" s="18" t="s">
        <v>21</v>
      </c>
      <c r="B17" s="19" t="s">
        <v>22</v>
      </c>
      <c r="C17" s="20" t="s">
        <v>23</v>
      </c>
      <c r="D17" s="19" t="s">
        <v>22</v>
      </c>
      <c r="E17" s="20" t="s">
        <v>23</v>
      </c>
      <c r="F17" s="58"/>
      <c r="G17" s="58"/>
      <c r="H17" s="58"/>
      <c r="I17" s="59"/>
      <c r="J17" s="12"/>
    </row>
    <row r="18" spans="1:10" ht="13.5" thickBot="1">
      <c r="A18" s="21" t="s">
        <v>24</v>
      </c>
      <c r="B18" s="22">
        <v>0.1</v>
      </c>
      <c r="C18" s="23">
        <f>(10^(B18/10))</f>
        <v>1.023292992280754</v>
      </c>
      <c r="D18" s="22">
        <v>0.1</v>
      </c>
      <c r="E18" s="24">
        <f>(10^(D18/10))</f>
        <v>1.023292992280754</v>
      </c>
      <c r="F18" s="58"/>
      <c r="G18" s="58"/>
      <c r="H18" s="58"/>
      <c r="I18" s="59"/>
      <c r="J18" s="12"/>
    </row>
    <row r="19" spans="1:10" ht="13.5" thickBot="1">
      <c r="A19" s="21" t="s">
        <v>25</v>
      </c>
      <c r="B19" s="25">
        <v>0.4</v>
      </c>
      <c r="C19" s="23">
        <f>C26*(10^(B19/10)-1)</f>
        <v>27.978676881523675</v>
      </c>
      <c r="D19" s="25">
        <v>0.3</v>
      </c>
      <c r="E19" s="24">
        <f>E26*(10^(D19/10)-1)</f>
        <v>20.74059851890586</v>
      </c>
      <c r="F19" s="58"/>
      <c r="G19" s="58"/>
      <c r="H19" s="58"/>
      <c r="I19" s="59"/>
      <c r="J19" s="12"/>
    </row>
    <row r="20" spans="1:10" ht="13.5" thickBot="1">
      <c r="A20" s="21" t="s">
        <v>26</v>
      </c>
      <c r="B20" s="25">
        <v>16</v>
      </c>
      <c r="C20" s="23">
        <f>(10^(B20/10))</f>
        <v>39.810717055349755</v>
      </c>
      <c r="D20" s="25">
        <v>31</v>
      </c>
      <c r="E20" s="24">
        <f>(10^(D20/10))</f>
        <v>1258.925411794168</v>
      </c>
      <c r="F20" s="58"/>
      <c r="G20" s="58"/>
      <c r="H20" s="58"/>
      <c r="I20" s="59"/>
      <c r="J20" s="12"/>
    </row>
    <row r="21" spans="1:10" ht="13.5" thickBot="1">
      <c r="A21" s="21" t="s">
        <v>27</v>
      </c>
      <c r="B21" s="22">
        <v>0</v>
      </c>
      <c r="C21" s="23">
        <f>(10^(B21/10))</f>
        <v>1</v>
      </c>
      <c r="D21" s="22">
        <v>3</v>
      </c>
      <c r="E21" s="24">
        <f>(10^(D21/10))</f>
        <v>1.9952623149688797</v>
      </c>
      <c r="F21" s="58"/>
      <c r="G21" s="58"/>
      <c r="H21" s="58"/>
      <c r="I21" s="59"/>
      <c r="J21" s="12"/>
    </row>
    <row r="22" spans="1:10" ht="13.5" thickBot="1">
      <c r="A22" s="21" t="s">
        <v>28</v>
      </c>
      <c r="B22" s="25">
        <v>0</v>
      </c>
      <c r="C22" s="23">
        <f>C26*(10^(B22/10)-1)</f>
        <v>0</v>
      </c>
      <c r="D22" s="25">
        <v>2</v>
      </c>
      <c r="E22" s="24">
        <f>E26*(10^(D22/10)-1)</f>
        <v>169.61902581372294</v>
      </c>
      <c r="F22" s="58"/>
      <c r="G22" s="58"/>
      <c r="H22" s="58"/>
      <c r="I22" s="59"/>
      <c r="J22" s="12"/>
    </row>
    <row r="23" spans="1:10" ht="13.5" thickBot="1">
      <c r="A23" s="21" t="s">
        <v>29</v>
      </c>
      <c r="B23" s="25">
        <v>0</v>
      </c>
      <c r="C23" s="23">
        <f>(10^(B23/10))</f>
        <v>1</v>
      </c>
      <c r="D23" s="25">
        <v>15</v>
      </c>
      <c r="E23" s="24">
        <f>(10^(D23/10))</f>
        <v>31.622776601683803</v>
      </c>
      <c r="F23" s="58"/>
      <c r="G23" s="58"/>
      <c r="H23" s="58"/>
      <c r="I23" s="59"/>
      <c r="J23" s="12"/>
    </row>
    <row r="24" spans="1:10" ht="13.5" thickBot="1">
      <c r="A24" s="21" t="s">
        <v>30</v>
      </c>
      <c r="B24" s="22">
        <v>3</v>
      </c>
      <c r="C24" s="23">
        <f>(10^(B24/10))</f>
        <v>1.9952623149688797</v>
      </c>
      <c r="D24" s="22">
        <v>0.1</v>
      </c>
      <c r="E24" s="24">
        <f>(10^(D24/10))</f>
        <v>1.023292992280754</v>
      </c>
      <c r="F24" s="58"/>
      <c r="G24" s="58"/>
      <c r="H24" s="58"/>
      <c r="I24" s="59"/>
      <c r="J24" s="12"/>
    </row>
    <row r="25" spans="1:13" ht="13.5" thickBot="1">
      <c r="A25" s="21" t="s">
        <v>31</v>
      </c>
      <c r="B25" s="25">
        <v>2</v>
      </c>
      <c r="C25" s="26">
        <f>C26*(10^(B25/10)-1)</f>
        <v>169.61902581372294</v>
      </c>
      <c r="D25" s="25">
        <v>14</v>
      </c>
      <c r="E25" s="27">
        <f>E26*(10^(D25/10)-1)</f>
        <v>6994.470651377782</v>
      </c>
      <c r="F25" s="58"/>
      <c r="G25" s="58"/>
      <c r="H25" s="58"/>
      <c r="I25" s="59"/>
      <c r="J25" s="12"/>
      <c r="K25"/>
      <c r="L25"/>
      <c r="M25"/>
    </row>
    <row r="26" spans="1:10" ht="13.5" thickBot="1">
      <c r="A26" s="28" t="s">
        <v>32</v>
      </c>
      <c r="B26" s="29"/>
      <c r="C26" s="30">
        <v>290</v>
      </c>
      <c r="D26" s="31"/>
      <c r="E26" s="30">
        <v>290</v>
      </c>
      <c r="F26" s="58" t="s">
        <v>33</v>
      </c>
      <c r="G26" s="58"/>
      <c r="H26" s="58"/>
      <c r="I26" s="59"/>
      <c r="J26" s="12"/>
    </row>
    <row r="27" spans="1:10" ht="12.75">
      <c r="A27" s="32" t="s">
        <v>34</v>
      </c>
      <c r="B27" s="33"/>
      <c r="C27" s="34">
        <f>C26*(C18-1)+(C18*C19)+C26*C18/C20*(C21-1)+C22*C18*C21/C20+C26*C18*C21*(C24-1)/(C20*C23)+C25*C18*C21*C24/(C20*C23)</f>
        <v>51.503288946298575</v>
      </c>
      <c r="D27" s="33"/>
      <c r="E27" s="34">
        <f>E26*(E18-1)+(E18*E19)+E26*E18/E20*(E21-1)+E22*E18*E21/E20+E26*E18*E21*(E24-1)/(E20*E23)+E25*E18*E21*E24/(E20*E23)</f>
        <v>28.85579228288463</v>
      </c>
      <c r="F27" s="58" t="s">
        <v>33</v>
      </c>
      <c r="G27" s="58"/>
      <c r="H27" s="58"/>
      <c r="I27" s="59"/>
      <c r="J27" s="12"/>
    </row>
    <row r="28" spans="1:10" ht="12.75">
      <c r="A28" s="32" t="s">
        <v>35</v>
      </c>
      <c r="B28" s="35">
        <f>10*LOG10((C27/290)+1)</f>
        <v>0.7099689273748421</v>
      </c>
      <c r="C28" s="36"/>
      <c r="D28" s="35">
        <f>10*LOG10((E27/290)+1)</f>
        <v>0.41196312819474434</v>
      </c>
      <c r="E28" s="36"/>
      <c r="F28" s="58" t="s">
        <v>22</v>
      </c>
      <c r="G28" s="58"/>
      <c r="H28" s="58"/>
      <c r="I28" s="59"/>
      <c r="J28" s="12"/>
    </row>
    <row r="29" spans="1:10" ht="12" customHeight="1">
      <c r="A29" s="20" t="s">
        <v>36</v>
      </c>
      <c r="B29" s="37" t="s">
        <v>37</v>
      </c>
      <c r="C29" s="38"/>
      <c r="D29" s="37" t="s">
        <v>38</v>
      </c>
      <c r="E29" s="38"/>
      <c r="F29" s="58"/>
      <c r="G29" s="58"/>
      <c r="H29" s="58"/>
      <c r="I29" s="59"/>
      <c r="J29" s="12"/>
    </row>
    <row r="30" spans="1:10" ht="12.75">
      <c r="A30" s="39" t="s">
        <v>39</v>
      </c>
      <c r="B30" s="37" t="s">
        <v>40</v>
      </c>
      <c r="C30" s="40"/>
      <c r="D30" s="37" t="s">
        <v>41</v>
      </c>
      <c r="E30" s="42"/>
      <c r="F30" s="58"/>
      <c r="G30" s="58"/>
      <c r="H30" s="58"/>
      <c r="I30" s="59"/>
      <c r="J30" s="12"/>
    </row>
    <row r="31" spans="1:10" ht="12.75">
      <c r="A31" s="39"/>
      <c r="B31" s="41"/>
      <c r="C31" s="54" t="s">
        <v>42</v>
      </c>
      <c r="D31" s="41"/>
      <c r="E31" s="40"/>
      <c r="F31" s="60"/>
      <c r="G31" s="61"/>
      <c r="H31" s="60"/>
      <c r="I31" s="57"/>
      <c r="J31" s="12"/>
    </row>
    <row r="32" spans="1:9" ht="12.75">
      <c r="A32" s="4" t="s">
        <v>43</v>
      </c>
      <c r="B32" s="71" t="s">
        <v>44</v>
      </c>
      <c r="C32" s="7"/>
      <c r="D32" s="10" t="s">
        <v>45</v>
      </c>
      <c r="E32" s="43" t="s">
        <v>46</v>
      </c>
      <c r="F32" s="44" t="s">
        <v>47</v>
      </c>
      <c r="G32" s="44" t="s">
        <v>48</v>
      </c>
      <c r="H32" s="44" t="s">
        <v>49</v>
      </c>
      <c r="I32" s="43" t="s">
        <v>50</v>
      </c>
    </row>
    <row r="33" spans="1:9" ht="12.75">
      <c r="A33" s="11"/>
      <c r="B33" s="12" t="s">
        <v>51</v>
      </c>
      <c r="C33" s="13"/>
      <c r="D33" s="17" t="s">
        <v>52</v>
      </c>
      <c r="E33" s="44" t="s">
        <v>53</v>
      </c>
      <c r="F33" s="45" t="s">
        <v>54</v>
      </c>
      <c r="G33" s="45" t="s">
        <v>55</v>
      </c>
      <c r="H33" s="45" t="s">
        <v>56</v>
      </c>
      <c r="I33" s="45" t="s">
        <v>57</v>
      </c>
    </row>
    <row r="34" spans="1:9" ht="12.75">
      <c r="A34" s="8"/>
      <c r="B34" s="9" t="s">
        <v>42</v>
      </c>
      <c r="C34" s="10"/>
      <c r="D34" s="10" t="s">
        <v>58</v>
      </c>
      <c r="E34" s="43" t="s">
        <v>59</v>
      </c>
      <c r="F34" s="43" t="s">
        <v>60</v>
      </c>
      <c r="G34" s="43" t="s">
        <v>61</v>
      </c>
      <c r="H34" s="43" t="s">
        <v>61</v>
      </c>
      <c r="I34" s="43" t="s">
        <v>61</v>
      </c>
    </row>
    <row r="35" spans="1:10" ht="12.75">
      <c r="A35" s="46"/>
      <c r="B35" s="70" t="str">
        <f>B16</f>
        <v>       EXAMPLE 1</v>
      </c>
      <c r="C35" s="10"/>
      <c r="D35" s="16" t="str">
        <f>D16</f>
        <v>       EXAMPLE 2</v>
      </c>
      <c r="E35" s="66"/>
      <c r="F35" s="67"/>
      <c r="G35" s="62"/>
      <c r="H35" s="62"/>
      <c r="I35" s="63"/>
      <c r="J35" s="12"/>
    </row>
    <row r="36" spans="1:10" ht="12.75">
      <c r="A36" s="18" t="s">
        <v>21</v>
      </c>
      <c r="B36" s="20" t="s">
        <v>22</v>
      </c>
      <c r="C36" s="20" t="s">
        <v>23</v>
      </c>
      <c r="D36" s="20" t="s">
        <v>22</v>
      </c>
      <c r="E36" s="39" t="s">
        <v>23</v>
      </c>
      <c r="F36" s="68"/>
      <c r="G36" s="58"/>
      <c r="H36" s="58"/>
      <c r="I36" s="59"/>
      <c r="J36" s="12"/>
    </row>
    <row r="37" spans="1:10" ht="13.5" thickBot="1">
      <c r="A37" s="28" t="s">
        <v>33</v>
      </c>
      <c r="B37" s="45">
        <f>10*LOG10(C37)</f>
        <v>-198.60120913598763</v>
      </c>
      <c r="C37" s="15">
        <f>1.38*10^-20</f>
        <v>1.3799999999999998E-20</v>
      </c>
      <c r="D37" s="45">
        <f>10*LOG10(E37)</f>
        <v>-198.60120913598763</v>
      </c>
      <c r="E37" s="4">
        <f>1.38*10^-20</f>
        <v>1.3799999999999998E-20</v>
      </c>
      <c r="F37" s="68"/>
      <c r="G37" s="58"/>
      <c r="H37" s="58"/>
      <c r="I37" s="59"/>
      <c r="J37" s="12"/>
    </row>
    <row r="38" spans="1:10" ht="13.5" thickBot="1">
      <c r="A38" s="28" t="s">
        <v>62</v>
      </c>
      <c r="B38" s="47">
        <f>10*LOG10(C38)</f>
        <v>20</v>
      </c>
      <c r="C38" s="30">
        <v>100</v>
      </c>
      <c r="D38" s="23">
        <f>10*LOG10(E38)</f>
        <v>20</v>
      </c>
      <c r="E38" s="30">
        <v>100</v>
      </c>
      <c r="F38" s="58"/>
      <c r="G38" s="58"/>
      <c r="H38" s="58"/>
      <c r="I38" s="59"/>
      <c r="J38" s="12"/>
    </row>
    <row r="39" spans="1:10" ht="13.5" thickBot="1">
      <c r="A39" s="28" t="s">
        <v>63</v>
      </c>
      <c r="B39" s="47">
        <f>10*LOG10(C39)</f>
        <v>13.010299956639813</v>
      </c>
      <c r="C39" s="30">
        <v>20</v>
      </c>
      <c r="D39" s="23">
        <f>10*LOG10(E39)</f>
        <v>13.010299956639813</v>
      </c>
      <c r="E39" s="30">
        <v>20</v>
      </c>
      <c r="F39" s="58"/>
      <c r="G39" s="58"/>
      <c r="H39" s="58"/>
      <c r="I39" s="59"/>
      <c r="J39" s="12"/>
    </row>
    <row r="40" spans="1:10" ht="13.5" thickBot="1">
      <c r="A40" s="28" t="s">
        <v>64</v>
      </c>
      <c r="B40" s="48">
        <f>10*LOG10(C40)</f>
        <v>14.62397997898956</v>
      </c>
      <c r="C40" s="30">
        <v>29</v>
      </c>
      <c r="D40" s="26">
        <f>10*LOG10(E40)</f>
        <v>14.62397997898956</v>
      </c>
      <c r="E40" s="30">
        <v>29</v>
      </c>
      <c r="F40" s="58"/>
      <c r="G40" s="58"/>
      <c r="H40" s="58"/>
      <c r="I40" s="59"/>
      <c r="J40" s="12"/>
    </row>
    <row r="41" spans="1:10" ht="12.75">
      <c r="A41" s="28" t="s">
        <v>65</v>
      </c>
      <c r="B41" s="45">
        <v>0.5</v>
      </c>
      <c r="C41" s="49">
        <f>C27</f>
        <v>51.503288946298575</v>
      </c>
      <c r="D41" s="45">
        <f>D28</f>
        <v>0.41196312819474434</v>
      </c>
      <c r="E41" s="50">
        <f>E27</f>
        <v>28.85579228288463</v>
      </c>
      <c r="F41" s="68"/>
      <c r="G41" s="58"/>
      <c r="H41" s="58"/>
      <c r="I41" s="59"/>
      <c r="J41" s="12"/>
    </row>
    <row r="42" spans="1:10" ht="12.75">
      <c r="A42" s="32" t="s">
        <v>66</v>
      </c>
      <c r="B42" s="45">
        <f>10*LOG10(C42)</f>
        <v>20.021802741729946</v>
      </c>
      <c r="C42" s="51">
        <f>C39+C40+C41</f>
        <v>100.50328894629857</v>
      </c>
      <c r="D42" s="45">
        <f>10*LOG10(E42)</f>
        <v>18.91290928566521</v>
      </c>
      <c r="E42" s="52">
        <f>E39+E40+E41</f>
        <v>77.85579228288464</v>
      </c>
      <c r="F42" s="68" t="s">
        <v>33</v>
      </c>
      <c r="G42" s="58"/>
      <c r="H42" s="58"/>
      <c r="I42" s="59"/>
      <c r="J42" s="12"/>
    </row>
    <row r="43" spans="1:14" ht="12.75">
      <c r="A43" s="32" t="s">
        <v>67</v>
      </c>
      <c r="B43" s="51">
        <f>B37+B38+B42</f>
        <v>-158.5794063942577</v>
      </c>
      <c r="C43" s="44">
        <f>C37*C38*C42</f>
        <v>1.38694538745892E-16</v>
      </c>
      <c r="D43" s="51">
        <f>D37+D38+D42</f>
        <v>-159.6882998503224</v>
      </c>
      <c r="E43" s="44">
        <f>E37*E38*E42</f>
        <v>1.0744099335038079E-16</v>
      </c>
      <c r="F43" s="64" t="s">
        <v>68</v>
      </c>
      <c r="G43" s="64"/>
      <c r="H43" s="64"/>
      <c r="I43" s="65"/>
      <c r="J43" s="12" t="s">
        <v>42</v>
      </c>
      <c r="K43" s="2" t="s">
        <v>42</v>
      </c>
      <c r="L43" s="1" t="s">
        <v>42</v>
      </c>
      <c r="M43" s="1" t="s">
        <v>42</v>
      </c>
      <c r="N43" s="1" t="s">
        <v>42</v>
      </c>
    </row>
    <row r="44" spans="1:11" ht="12.75">
      <c r="A44" s="67"/>
      <c r="B44" s="62"/>
      <c r="C44" s="6" t="s">
        <v>69</v>
      </c>
      <c r="D44" s="62"/>
      <c r="E44" s="62"/>
      <c r="F44" s="62"/>
      <c r="G44" s="62"/>
      <c r="H44" s="62"/>
      <c r="I44" s="63"/>
      <c r="J44" s="12"/>
      <c r="K44" s="3" t="s">
        <v>42</v>
      </c>
    </row>
    <row r="45" spans="1:11" ht="12.75">
      <c r="A45" s="69"/>
      <c r="B45" s="64"/>
      <c r="C45" s="64"/>
      <c r="D45" s="64"/>
      <c r="E45" s="64"/>
      <c r="F45" s="64"/>
      <c r="G45" s="64"/>
      <c r="H45" s="64"/>
      <c r="I45" s="65"/>
      <c r="J45" s="12"/>
      <c r="K45" s="3"/>
    </row>
    <row r="46" spans="1:11" ht="12.75">
      <c r="A46" s="68"/>
      <c r="B46" s="58"/>
      <c r="C46" s="58"/>
      <c r="D46" s="58"/>
      <c r="E46" s="58"/>
      <c r="F46" s="58"/>
      <c r="G46" s="58"/>
      <c r="H46" s="58"/>
      <c r="I46" s="59"/>
      <c r="J46" s="12"/>
      <c r="K46" s="3"/>
    </row>
    <row r="47" spans="1:10" ht="13.5" thickBot="1">
      <c r="A47" s="93" t="s">
        <v>70</v>
      </c>
      <c r="B47" s="58"/>
      <c r="C47" s="58"/>
      <c r="D47" s="58"/>
      <c r="E47" s="58"/>
      <c r="F47" s="58"/>
      <c r="G47" s="58"/>
      <c r="H47" s="58"/>
      <c r="I47" s="59"/>
      <c r="J47" s="12"/>
    </row>
    <row r="48" spans="1:11" ht="13.5" thickBot="1">
      <c r="A48" s="94"/>
      <c r="C48" s="53" t="s">
        <v>42</v>
      </c>
      <c r="I48" s="75"/>
      <c r="J48" s="12"/>
      <c r="K48" s="72"/>
    </row>
    <row r="49" spans="1:9" ht="12.75">
      <c r="A49" s="95" t="s">
        <v>6</v>
      </c>
      <c r="B49" s="58" t="s">
        <v>71</v>
      </c>
      <c r="C49" s="58"/>
      <c r="D49" s="58"/>
      <c r="E49" s="58"/>
      <c r="I49" s="75"/>
    </row>
    <row r="50" spans="1:9" ht="12.75">
      <c r="A50" s="68"/>
      <c r="B50" s="58" t="s">
        <v>72</v>
      </c>
      <c r="C50" s="58"/>
      <c r="D50" s="58"/>
      <c r="E50" s="58"/>
      <c r="I50" s="75"/>
    </row>
    <row r="51" spans="1:9" ht="12.75">
      <c r="A51" s="94"/>
      <c r="I51" s="75"/>
    </row>
    <row r="52" spans="1:9" ht="12.75">
      <c r="A52" s="15"/>
      <c r="B52" s="16" t="str">
        <f>B16</f>
        <v>       EXAMPLE 1</v>
      </c>
      <c r="C52" s="17"/>
      <c r="D52" s="16" t="str">
        <f>D16</f>
        <v>       EXAMPLE 2</v>
      </c>
      <c r="E52" s="17"/>
      <c r="I52" s="75"/>
    </row>
    <row r="53" spans="1:9" ht="13.5" thickBot="1">
      <c r="A53" s="18" t="s">
        <v>21</v>
      </c>
      <c r="B53" s="20" t="s">
        <v>22</v>
      </c>
      <c r="C53" s="19" t="s">
        <v>23</v>
      </c>
      <c r="D53" s="20" t="s">
        <v>22</v>
      </c>
      <c r="E53" s="20" t="s">
        <v>23</v>
      </c>
      <c r="I53" s="75"/>
    </row>
    <row r="54" spans="1:9" ht="13.5" thickBot="1">
      <c r="A54" s="73" t="s">
        <v>73</v>
      </c>
      <c r="B54" s="74">
        <f>300/C54</f>
        <v>0.23148148148148148</v>
      </c>
      <c r="C54" s="99">
        <v>1296</v>
      </c>
      <c r="D54" s="74">
        <f>300/E54</f>
        <v>0.23148148148148148</v>
      </c>
      <c r="E54" s="99">
        <v>1296</v>
      </c>
      <c r="F54" s="1" t="s">
        <v>74</v>
      </c>
      <c r="I54" s="75"/>
    </row>
    <row r="55" spans="1:9" ht="13.5" thickBot="1">
      <c r="A55" s="73" t="s">
        <v>75</v>
      </c>
      <c r="B55" s="92">
        <f>C55/3.28</f>
        <v>4.878048780487805</v>
      </c>
      <c r="C55" s="99">
        <v>16</v>
      </c>
      <c r="D55" s="2">
        <f>E55/3.28</f>
        <v>2.4390243902439024</v>
      </c>
      <c r="E55" s="99">
        <v>8</v>
      </c>
      <c r="F55" s="1" t="s">
        <v>76</v>
      </c>
      <c r="I55" s="75"/>
    </row>
    <row r="56" spans="1:9" ht="13.5" thickBot="1">
      <c r="A56" s="73" t="s">
        <v>77</v>
      </c>
      <c r="B56" s="74">
        <f>C56/100</f>
        <v>0.55</v>
      </c>
      <c r="C56" s="99">
        <v>55</v>
      </c>
      <c r="D56" s="74">
        <f>E56/100</f>
        <v>0.55</v>
      </c>
      <c r="E56" s="99">
        <v>55</v>
      </c>
      <c r="I56" s="75"/>
    </row>
    <row r="57" spans="1:9" ht="13.5" thickBot="1">
      <c r="A57" s="73" t="s">
        <v>78</v>
      </c>
      <c r="B57" s="76">
        <f>10*LOG10(B56*4*PI()*B55^2/B54^2)</f>
        <v>34.87032325034656</v>
      </c>
      <c r="C57" s="86"/>
      <c r="D57" s="76">
        <f>10*LOG10(D56*4*PI()*D55^2/D54^2)</f>
        <v>28.849723337066933</v>
      </c>
      <c r="E57" s="86"/>
      <c r="F57" s="1" t="s">
        <v>79</v>
      </c>
      <c r="I57" s="75"/>
    </row>
    <row r="58" spans="1:9" ht="13.5" thickBot="1">
      <c r="A58" s="73" t="s">
        <v>80</v>
      </c>
      <c r="B58" s="89">
        <f>10*LOG10(C58)+30</f>
        <v>52.04119982655925</v>
      </c>
      <c r="C58" s="99">
        <v>160</v>
      </c>
      <c r="D58" s="89">
        <f>10*LOG10(E58)+30</f>
        <v>50.96910013008056</v>
      </c>
      <c r="E58" s="99">
        <v>125</v>
      </c>
      <c r="F58" s="1" t="s">
        <v>81</v>
      </c>
      <c r="I58" s="75"/>
    </row>
    <row r="59" spans="1:9" ht="13.5" thickBot="1">
      <c r="A59" s="79" t="s">
        <v>82</v>
      </c>
      <c r="B59" s="22">
        <v>0.1</v>
      </c>
      <c r="C59" s="91">
        <f>(10^(-B59/10))*100</f>
        <v>97.72372209558107</v>
      </c>
      <c r="D59" s="22">
        <v>1</v>
      </c>
      <c r="E59" s="90">
        <f>(10^(-D59/10))*100</f>
        <v>79.43282347242815</v>
      </c>
      <c r="F59" s="1" t="s">
        <v>83</v>
      </c>
      <c r="I59" s="75"/>
    </row>
    <row r="60" spans="1:9" ht="13.5" thickBot="1">
      <c r="A60" s="78" t="s">
        <v>84</v>
      </c>
      <c r="B60" s="88">
        <f>B57+B58-B59</f>
        <v>86.81152307690581</v>
      </c>
      <c r="C60" s="100">
        <f>(10^((B60-30)/10))</f>
        <v>479901.72134234535</v>
      </c>
      <c r="D60" s="88">
        <f>D57+D58-D59</f>
        <v>78.8188234671475</v>
      </c>
      <c r="E60" s="100">
        <f>(10^((D60-30)/10))</f>
        <v>76187.25856772209</v>
      </c>
      <c r="F60" s="1" t="s">
        <v>81</v>
      </c>
      <c r="I60" s="75"/>
    </row>
    <row r="61" spans="1:9" ht="13.5" thickBot="1">
      <c r="A61" s="73" t="s">
        <v>85</v>
      </c>
      <c r="B61" s="92">
        <f>C61/3.28</f>
        <v>4.878048780487805</v>
      </c>
      <c r="C61" s="99">
        <v>16</v>
      </c>
      <c r="D61" s="2">
        <f>E61/3.28</f>
        <v>2.4390243902439024</v>
      </c>
      <c r="E61" s="99">
        <v>8</v>
      </c>
      <c r="F61" s="1" t="s">
        <v>76</v>
      </c>
      <c r="I61" s="75"/>
    </row>
    <row r="62" spans="1:9" ht="13.5" thickBot="1">
      <c r="A62" s="73" t="s">
        <v>86</v>
      </c>
      <c r="B62" s="74">
        <v>0.55</v>
      </c>
      <c r="C62" s="99">
        <v>55</v>
      </c>
      <c r="D62" s="74">
        <f>E62/100</f>
        <v>0.55</v>
      </c>
      <c r="E62" s="99">
        <v>55</v>
      </c>
      <c r="I62" s="75"/>
    </row>
    <row r="63" spans="1:9" ht="12.75">
      <c r="A63" s="73" t="s">
        <v>87</v>
      </c>
      <c r="B63" s="76">
        <f>10*LOG10(B62*4*PI()*B61^2/B54^2)</f>
        <v>34.87032325034656</v>
      </c>
      <c r="C63" s="87"/>
      <c r="D63" s="84">
        <f>10*LOG10(D62*4*PI()*D61^2/D54^2)</f>
        <v>28.849723337066933</v>
      </c>
      <c r="E63" s="87"/>
      <c r="F63" s="1" t="s">
        <v>79</v>
      </c>
      <c r="I63" s="75"/>
    </row>
    <row r="64" spans="1:9" ht="12.75">
      <c r="A64" s="94"/>
      <c r="I64" s="75"/>
    </row>
    <row r="65" spans="1:9" ht="12.75">
      <c r="A65" s="94"/>
      <c r="I65" s="75"/>
    </row>
    <row r="66" spans="1:9" ht="12.75">
      <c r="A66" s="56" t="s">
        <v>88</v>
      </c>
      <c r="I66" s="75" t="s">
        <v>42</v>
      </c>
    </row>
    <row r="67" spans="1:9" ht="12.75">
      <c r="A67" s="56"/>
      <c r="I67" s="75"/>
    </row>
    <row r="68" spans="1:9" ht="12.75">
      <c r="A68" s="95" t="s">
        <v>6</v>
      </c>
      <c r="B68" s="1" t="s">
        <v>89</v>
      </c>
      <c r="I68" s="75"/>
    </row>
    <row r="69" spans="1:9" ht="12.75">
      <c r="A69" s="95"/>
      <c r="B69" s="1" t="s">
        <v>90</v>
      </c>
      <c r="I69" s="75"/>
    </row>
    <row r="70" spans="1:9" ht="12.75">
      <c r="A70" s="95"/>
      <c r="B70" s="1" t="s">
        <v>91</v>
      </c>
      <c r="I70" s="75"/>
    </row>
    <row r="71" spans="1:9" ht="12.75">
      <c r="A71" s="56"/>
      <c r="I71" s="75"/>
    </row>
    <row r="72" spans="1:9" ht="13.5" thickBot="1">
      <c r="A72" s="20" t="s">
        <v>21</v>
      </c>
      <c r="B72" s="16" t="str">
        <f>B16</f>
        <v>       EXAMPLE 1</v>
      </c>
      <c r="C72" s="17"/>
      <c r="D72" s="16" t="str">
        <f>D16</f>
        <v>       EXAMPLE 2</v>
      </c>
      <c r="E72" s="17"/>
      <c r="I72" s="75"/>
    </row>
    <row r="73" spans="1:9" ht="13.5" thickBot="1">
      <c r="A73" s="79" t="s">
        <v>92</v>
      </c>
      <c r="B73" s="99">
        <v>386000</v>
      </c>
      <c r="C73" s="81" t="s">
        <v>93</v>
      </c>
      <c r="D73" s="72">
        <v>386000</v>
      </c>
      <c r="E73" s="80" t="s">
        <v>93</v>
      </c>
      <c r="I73" s="75"/>
    </row>
    <row r="74" spans="1:9" ht="12.75">
      <c r="A74" s="78" t="s">
        <v>94</v>
      </c>
      <c r="B74" s="85">
        <f>32.45+20*LOG10(C54)+20*LOG10(B73*2)+50.21-10*LOG10(0.07)</f>
        <v>274.21346563726365</v>
      </c>
      <c r="C74" s="73" t="s">
        <v>22</v>
      </c>
      <c r="D74" s="85">
        <f>32.45+20*LOG10(E54)+20*LOG10(D73*2)+50.21-10*LOG10(0.07)</f>
        <v>274.21346563726365</v>
      </c>
      <c r="E74" s="73" t="s">
        <v>22</v>
      </c>
      <c r="I74" s="75"/>
    </row>
    <row r="75" spans="1:9" ht="12.75">
      <c r="A75" s="94"/>
      <c r="I75" s="75"/>
    </row>
    <row r="76" spans="1:9" ht="12.75">
      <c r="A76" s="94"/>
      <c r="I76" s="75"/>
    </row>
    <row r="77" spans="1:9" ht="12.75">
      <c r="A77" s="56" t="s">
        <v>95</v>
      </c>
      <c r="I77" s="75"/>
    </row>
    <row r="78" spans="1:9" ht="12.75">
      <c r="A78" s="56"/>
      <c r="I78" s="75"/>
    </row>
    <row r="79" spans="1:9" ht="12.75">
      <c r="A79" s="95" t="s">
        <v>6</v>
      </c>
      <c r="B79" s="1" t="s">
        <v>96</v>
      </c>
      <c r="I79" s="75"/>
    </row>
    <row r="80" spans="1:9" ht="12.75">
      <c r="A80" s="56"/>
      <c r="B80" s="1" t="s">
        <v>97</v>
      </c>
      <c r="I80" s="75"/>
    </row>
    <row r="81" spans="1:9" ht="12.75">
      <c r="A81" s="94"/>
      <c r="B81" s="1" t="s">
        <v>98</v>
      </c>
      <c r="I81" s="75"/>
    </row>
    <row r="82" spans="1:9" ht="12.75">
      <c r="A82" s="20" t="s">
        <v>42</v>
      </c>
      <c r="B82" s="16" t="str">
        <f>B16</f>
        <v>       EXAMPLE 1</v>
      </c>
      <c r="C82" s="17"/>
      <c r="D82" s="16" t="str">
        <f>D16</f>
        <v>       EXAMPLE 2</v>
      </c>
      <c r="E82" s="17"/>
      <c r="I82" s="75"/>
    </row>
    <row r="83" spans="1:9" ht="12.75">
      <c r="A83" s="73" t="s">
        <v>99</v>
      </c>
      <c r="B83" s="82">
        <f>B43-B63</f>
        <v>-193.44972964460425</v>
      </c>
      <c r="C83" s="73" t="s">
        <v>68</v>
      </c>
      <c r="D83" s="82">
        <f>D43-D63</f>
        <v>-188.53802318738934</v>
      </c>
      <c r="E83" s="73" t="s">
        <v>68</v>
      </c>
      <c r="I83" s="75"/>
    </row>
    <row r="84" spans="1:9" ht="12.75">
      <c r="A84" s="73" t="s">
        <v>100</v>
      </c>
      <c r="B84" s="82">
        <f>B60-B74</f>
        <v>-187.40194256035784</v>
      </c>
      <c r="C84" s="73" t="s">
        <v>68</v>
      </c>
      <c r="D84" s="82">
        <f>D60-D74</f>
        <v>-195.39464217011616</v>
      </c>
      <c r="E84" s="73" t="s">
        <v>68</v>
      </c>
      <c r="I84" s="75"/>
    </row>
    <row r="85" spans="1:9" ht="12.75">
      <c r="A85" s="78" t="s">
        <v>101</v>
      </c>
      <c r="B85" s="83">
        <f>B84-B83</f>
        <v>6.0477870842464085</v>
      </c>
      <c r="C85" s="73" t="s">
        <v>22</v>
      </c>
      <c r="D85" s="83">
        <f>D84-D83</f>
        <v>-6.856618982726815</v>
      </c>
      <c r="E85" s="73" t="s">
        <v>22</v>
      </c>
      <c r="F85" s="96"/>
      <c r="G85" s="96"/>
      <c r="H85" s="96"/>
      <c r="I85" s="97"/>
    </row>
  </sheetData>
  <sheetProtection sheet="1" objects="1"/>
  <printOptions/>
  <pageMargins left="1.91" right="1" top="0.74" bottom="0.47" header="0.5" footer="0.5"/>
  <pageSetup horizontalDpi="360" verticalDpi="36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 Ling</dc:creator>
  <cp:keywords/>
  <dc:description/>
  <cp:lastModifiedBy>Howard  Ling</cp:lastModifiedBy>
  <dcterms:created xsi:type="dcterms:W3CDTF">2002-04-12T18:43:27Z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